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92" windowHeight="9012"/>
  </bookViews>
  <sheets>
    <sheet name="Energenti" sheetId="1" r:id="rId1"/>
    <sheet name="Prikaz transponiranja" sheetId="2" r:id="rId2"/>
  </sheets>
  <definedNames>
    <definedName name="DDV">Energenti!$F$60:$F$70</definedName>
  </definedNames>
  <calcPr calcId="125725"/>
</workbook>
</file>

<file path=xl/calcChain.xml><?xml version="1.0" encoding="utf-8"?>
<calcChain xmlns="http://schemas.openxmlformats.org/spreadsheetml/2006/main">
  <c r="M64" i="1"/>
  <c r="M63"/>
  <c r="L63" s="1"/>
  <c r="M61"/>
  <c r="M60"/>
  <c r="M59"/>
  <c r="L59" s="1"/>
  <c r="M58"/>
  <c r="L58" s="1"/>
  <c r="M57"/>
  <c r="L57" s="1"/>
  <c r="M55"/>
  <c r="L55" s="1"/>
  <c r="B55"/>
  <c r="B56" s="1"/>
  <c r="B57" s="1"/>
  <c r="B58" s="1"/>
  <c r="B59" s="1"/>
  <c r="B60" s="1"/>
  <c r="B61" s="1"/>
  <c r="B62" s="1"/>
  <c r="B63" s="1"/>
  <c r="B64" s="1"/>
  <c r="B65" s="1"/>
  <c r="M54"/>
  <c r="L54" s="1"/>
  <c r="B16"/>
  <c r="B17" s="1"/>
  <c r="B18" s="1"/>
  <c r="B19" s="1"/>
  <c r="B20" s="1"/>
  <c r="B21" s="1"/>
  <c r="B22" s="1"/>
  <c r="B23" s="1"/>
  <c r="B24" s="1"/>
  <c r="B25" s="1"/>
  <c r="B26" s="1"/>
  <c r="M25"/>
  <c r="L25" s="1"/>
  <c r="N25" s="1"/>
  <c r="M24"/>
  <c r="M26" s="1"/>
  <c r="M22"/>
  <c r="L22" s="1"/>
  <c r="N22" s="1"/>
  <c r="M21"/>
  <c r="L21" s="1"/>
  <c r="N21" s="1"/>
  <c r="M20"/>
  <c r="L20" s="1"/>
  <c r="N20" s="1"/>
  <c r="M19"/>
  <c r="L19" s="1"/>
  <c r="N19" s="1"/>
  <c r="M18"/>
  <c r="L18" s="1"/>
  <c r="N18" s="1"/>
  <c r="M16"/>
  <c r="M15"/>
  <c r="N23" l="1"/>
  <c r="M65"/>
  <c r="M23"/>
  <c r="N59"/>
  <c r="N57"/>
  <c r="L61"/>
  <c r="N61" s="1"/>
  <c r="N54"/>
  <c r="N58"/>
  <c r="N63"/>
  <c r="M62"/>
  <c r="M67" s="1"/>
  <c r="L60"/>
  <c r="N60" s="1"/>
  <c r="L64"/>
  <c r="N64" s="1"/>
  <c r="N55"/>
  <c r="M56"/>
  <c r="L15"/>
  <c r="L24"/>
  <c r="N24" s="1"/>
  <c r="N26" s="1"/>
  <c r="M17"/>
  <c r="L16"/>
  <c r="N16" s="1"/>
  <c r="N15" l="1"/>
  <c r="N17" s="1"/>
  <c r="N29"/>
  <c r="N30" s="1"/>
  <c r="N28"/>
  <c r="M68"/>
  <c r="M69" s="1"/>
  <c r="N65"/>
  <c r="N62"/>
  <c r="N56"/>
</calcChain>
</file>

<file path=xl/sharedStrings.xml><?xml version="1.0" encoding="utf-8"?>
<sst xmlns="http://schemas.openxmlformats.org/spreadsheetml/2006/main" count="183" uniqueCount="55">
  <si>
    <t>Koda</t>
  </si>
  <si>
    <t>Količina</t>
  </si>
  <si>
    <t>EM</t>
  </si>
  <si>
    <t>Cena brez DDV</t>
  </si>
  <si>
    <t>Vrednost brez DDV</t>
  </si>
  <si>
    <t>Znesek DDV</t>
  </si>
  <si>
    <t>Št.</t>
  </si>
  <si>
    <t>Trošarina</t>
  </si>
  <si>
    <t>Sub</t>
  </si>
  <si>
    <t>Vrednost z DDV</t>
  </si>
  <si>
    <t>Odčitana energija</t>
  </si>
  <si>
    <t>Številka števca:</t>
  </si>
  <si>
    <t>Od</t>
  </si>
  <si>
    <t>Do</t>
  </si>
  <si>
    <t>Začetno stanje</t>
  </si>
  <si>
    <t>Končno stanje</t>
  </si>
  <si>
    <t>Razlika</t>
  </si>
  <si>
    <t>Konstanta števca</t>
  </si>
  <si>
    <t>Obračunska moč</t>
  </si>
  <si>
    <t>OBM</t>
  </si>
  <si>
    <t>Omrežnina VT</t>
  </si>
  <si>
    <t>OMRVT</t>
  </si>
  <si>
    <t>OMRMT</t>
  </si>
  <si>
    <t>Omrežnina MT</t>
  </si>
  <si>
    <t>OMRVTJ</t>
  </si>
  <si>
    <t>Omrežnina VT - Jalova</t>
  </si>
  <si>
    <t>OMRMTJ</t>
  </si>
  <si>
    <t>Omrežnina MT - Jalova</t>
  </si>
  <si>
    <t>KS</t>
  </si>
  <si>
    <t>STSŠT</t>
  </si>
  <si>
    <t>NOSŠT</t>
  </si>
  <si>
    <t>Staro stanje števca</t>
  </si>
  <si>
    <t>Novo stanje števca</t>
  </si>
  <si>
    <t>Merilno mesto: 3-001538 Postaja BŠ.</t>
  </si>
  <si>
    <t>Vrsta odjema: Poslovni odjem</t>
  </si>
  <si>
    <t>Dobava električne energije od 1.10.2013 do 31.10.2013</t>
  </si>
  <si>
    <t>Produkt</t>
  </si>
  <si>
    <t>%DDV</t>
  </si>
  <si>
    <t>Energija VT</t>
  </si>
  <si>
    <t>Energija MT</t>
  </si>
  <si>
    <t>Električna energija</t>
  </si>
  <si>
    <t>Omrežnina zaračunana-jalova</t>
  </si>
  <si>
    <t>Prispevek OVE in SPTE</t>
  </si>
  <si>
    <t>Uporaba omrežja (SODO)</t>
  </si>
  <si>
    <t>Prispevek URE (67.člen EZ)</t>
  </si>
  <si>
    <t>Trošarina in ostali prispevki</t>
  </si>
  <si>
    <t>kW</t>
  </si>
  <si>
    <t>kVArh</t>
  </si>
  <si>
    <t>kWh</t>
  </si>
  <si>
    <t>Skupaj</t>
  </si>
  <si>
    <t>Skupaj DDV</t>
  </si>
  <si>
    <t>Za izplačilo</t>
  </si>
  <si>
    <t>SODO</t>
  </si>
  <si>
    <t>EE</t>
  </si>
  <si>
    <t>TX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</si>
</sst>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>
      <alignment wrapText="1"/>
    </xf>
  </cellStyleXfs>
  <cellXfs count="3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14" fontId="0" fillId="0" borderId="0" xfId="0" applyNumberFormat="1"/>
    <xf numFmtId="0" fontId="1" fillId="2" borderId="0" xfId="0" applyFont="1" applyFill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164" fontId="0" fillId="0" borderId="0" xfId="0" applyNumberFormat="1"/>
    <xf numFmtId="11" fontId="1" fillId="2" borderId="1" xfId="0" applyNumberFormat="1" applyFont="1" applyFill="1" applyBorder="1" applyAlignment="1">
      <alignment horizontal="center" wrapText="1"/>
    </xf>
    <xf numFmtId="11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1" xfId="1">
      <alignment wrapText="1"/>
    </xf>
    <xf numFmtId="0" fontId="1" fillId="2" borderId="1" xfId="1" applyAlignment="1">
      <alignment horizontal="center" wrapText="1"/>
    </xf>
    <xf numFmtId="165" fontId="1" fillId="2" borderId="1" xfId="1" applyNumberForma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0" borderId="10" xfId="0" applyFont="1" applyBorder="1"/>
    <xf numFmtId="2" fontId="2" fillId="0" borderId="10" xfId="0" applyNumberFormat="1" applyFont="1" applyBorder="1"/>
    <xf numFmtId="0" fontId="0" fillId="0" borderId="5" xfId="0" applyFont="1" applyBorder="1"/>
    <xf numFmtId="0" fontId="0" fillId="0" borderId="0" xfId="0" applyFont="1" applyBorder="1"/>
  </cellXfs>
  <cellStyles count="2">
    <cellStyle name="Normal" xfId="0" builtinId="0"/>
    <cellStyle name="VrhTabe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87"/>
  <sheetViews>
    <sheetView tabSelected="1" topLeftCell="A49" zoomScale="115" zoomScaleNormal="115" workbookViewId="0">
      <selection activeCell="K60" sqref="K60"/>
    </sheetView>
  </sheetViews>
  <sheetFormatPr defaultRowHeight="14.4"/>
  <cols>
    <col min="1" max="1" width="9.33203125" customWidth="1"/>
    <col min="2" max="2" width="5.109375" style="12" customWidth="1"/>
    <col min="3" max="3" width="4.44140625" style="12" customWidth="1"/>
    <col min="4" max="4" width="8.5546875" customWidth="1"/>
    <col min="5" max="5" width="26" customWidth="1"/>
    <col min="6" max="6" width="11.5546875" customWidth="1"/>
    <col min="7" max="7" width="13.44140625" customWidth="1"/>
    <col min="8" max="8" width="8.33203125" customWidth="1"/>
    <col min="9" max="9" width="8.109375" customWidth="1"/>
    <col min="10" max="10" width="10.6640625" customWidth="1"/>
    <col min="11" max="11" width="11.88671875" customWidth="1"/>
    <col min="12" max="12" width="11.44140625" customWidth="1"/>
    <col min="13" max="13" width="12" customWidth="1"/>
    <col min="14" max="14" width="11.5546875" customWidth="1"/>
    <col min="15" max="15" width="10.109375" customWidth="1"/>
    <col min="16" max="16" width="11" customWidth="1"/>
    <col min="17" max="17" width="11.33203125" customWidth="1"/>
    <col min="18" max="18" width="7.44140625" customWidth="1"/>
  </cols>
  <sheetData>
    <row r="3" spans="1:14">
      <c r="B3" s="11" t="s">
        <v>35</v>
      </c>
      <c r="D3" s="12"/>
    </row>
    <row r="4" spans="1:14">
      <c r="A4" s="20"/>
      <c r="B4" s="20" t="s">
        <v>33</v>
      </c>
      <c r="D4" s="20"/>
    </row>
    <row r="5" spans="1:14">
      <c r="A5" s="20"/>
      <c r="B5" s="20" t="s">
        <v>34</v>
      </c>
      <c r="D5" s="20"/>
    </row>
    <row r="6" spans="1:14">
      <c r="A6" s="20"/>
      <c r="B6" s="11" t="s">
        <v>11</v>
      </c>
      <c r="D6" s="11"/>
      <c r="E6" s="11">
        <v>45201771</v>
      </c>
    </row>
    <row r="7" spans="1:14" ht="28.8">
      <c r="B7" s="10" t="s">
        <v>6</v>
      </c>
      <c r="C7" s="10"/>
      <c r="D7" s="2" t="s">
        <v>0</v>
      </c>
      <c r="E7" s="2" t="s">
        <v>10</v>
      </c>
      <c r="F7" s="10" t="s">
        <v>12</v>
      </c>
      <c r="G7" s="10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10" t="s">
        <v>1</v>
      </c>
    </row>
    <row r="8" spans="1:14">
      <c r="B8" s="12">
        <v>1</v>
      </c>
      <c r="D8" t="s">
        <v>19</v>
      </c>
      <c r="E8" t="s">
        <v>18</v>
      </c>
      <c r="F8" s="6">
        <v>41548</v>
      </c>
      <c r="G8" s="6">
        <v>41578</v>
      </c>
      <c r="H8">
        <v>0</v>
      </c>
      <c r="I8">
        <v>0</v>
      </c>
      <c r="J8">
        <v>3709</v>
      </c>
      <c r="K8">
        <v>0</v>
      </c>
      <c r="L8">
        <v>37</v>
      </c>
    </row>
    <row r="9" spans="1:14">
      <c r="B9" s="12">
        <v>2</v>
      </c>
      <c r="D9" t="s">
        <v>21</v>
      </c>
      <c r="E9" t="s">
        <v>20</v>
      </c>
      <c r="F9" s="6">
        <v>41548</v>
      </c>
      <c r="G9" s="6">
        <v>41578</v>
      </c>
      <c r="H9">
        <v>333593</v>
      </c>
      <c r="I9">
        <v>344245</v>
      </c>
      <c r="J9">
        <v>10652</v>
      </c>
      <c r="K9">
        <v>1</v>
      </c>
      <c r="L9">
        <v>10652</v>
      </c>
    </row>
    <row r="10" spans="1:14">
      <c r="B10" s="12">
        <v>3</v>
      </c>
      <c r="D10" t="s">
        <v>22</v>
      </c>
      <c r="E10" t="s">
        <v>23</v>
      </c>
      <c r="F10" s="6">
        <v>41548</v>
      </c>
      <c r="G10" s="6">
        <v>41578</v>
      </c>
      <c r="H10">
        <v>393087</v>
      </c>
      <c r="I10">
        <v>405008</v>
      </c>
      <c r="J10">
        <v>11921</v>
      </c>
      <c r="K10">
        <v>1</v>
      </c>
      <c r="L10">
        <v>11921</v>
      </c>
    </row>
    <row r="11" spans="1:14">
      <c r="B11" s="12">
        <v>4</v>
      </c>
      <c r="D11" t="s">
        <v>24</v>
      </c>
      <c r="E11" t="s">
        <v>25</v>
      </c>
      <c r="F11" s="6">
        <v>41548</v>
      </c>
      <c r="G11" s="6">
        <v>41578</v>
      </c>
      <c r="H11">
        <v>35967</v>
      </c>
      <c r="I11">
        <v>36873</v>
      </c>
      <c r="J11">
        <v>906</v>
      </c>
      <c r="K11">
        <v>1</v>
      </c>
      <c r="L11">
        <v>906</v>
      </c>
    </row>
    <row r="12" spans="1:14">
      <c r="B12" s="12">
        <v>5</v>
      </c>
      <c r="D12" t="s">
        <v>26</v>
      </c>
      <c r="E12" t="s">
        <v>27</v>
      </c>
      <c r="F12" s="6">
        <v>41548</v>
      </c>
      <c r="G12" s="6">
        <v>41578</v>
      </c>
      <c r="H12">
        <v>43646</v>
      </c>
      <c r="I12">
        <v>44636</v>
      </c>
      <c r="J12">
        <v>990</v>
      </c>
      <c r="K12">
        <v>1</v>
      </c>
      <c r="L12">
        <v>990</v>
      </c>
    </row>
    <row r="13" spans="1:14">
      <c r="F13" s="6"/>
      <c r="G13" s="6"/>
    </row>
    <row r="14" spans="1:14" ht="28.8">
      <c r="B14" s="10" t="s">
        <v>6</v>
      </c>
      <c r="C14" s="10"/>
      <c r="D14" s="10" t="s">
        <v>0</v>
      </c>
      <c r="E14" s="2" t="s">
        <v>36</v>
      </c>
      <c r="F14" s="10" t="s">
        <v>12</v>
      </c>
      <c r="G14" s="10" t="s">
        <v>13</v>
      </c>
      <c r="H14" s="2" t="s">
        <v>37</v>
      </c>
      <c r="I14" s="2" t="s">
        <v>1</v>
      </c>
      <c r="J14" s="17" t="s">
        <v>2</v>
      </c>
      <c r="K14" s="19" t="s">
        <v>3</v>
      </c>
      <c r="L14" s="7" t="s">
        <v>5</v>
      </c>
      <c r="M14" s="3" t="s">
        <v>4</v>
      </c>
      <c r="N14" s="34" t="s">
        <v>9</v>
      </c>
    </row>
    <row r="15" spans="1:14">
      <c r="B15" s="12">
        <v>6</v>
      </c>
      <c r="D15" s="12">
        <v>100</v>
      </c>
      <c r="E15" t="s">
        <v>38</v>
      </c>
      <c r="F15" s="6">
        <v>41548</v>
      </c>
      <c r="G15" s="6">
        <v>41578</v>
      </c>
      <c r="H15">
        <v>22</v>
      </c>
      <c r="I15">
        <v>10652</v>
      </c>
      <c r="J15" s="18" t="s">
        <v>48</v>
      </c>
      <c r="K15" s="16">
        <v>6.7680000000000004E-2</v>
      </c>
      <c r="L15" s="16">
        <f>+M15*H15/100</f>
        <v>158.60401920000001</v>
      </c>
      <c r="M15" s="16">
        <f>+K15*I15</f>
        <v>720.92736000000002</v>
      </c>
      <c r="N15" s="16">
        <f>+M15+L15</f>
        <v>879.53137920000006</v>
      </c>
    </row>
    <row r="16" spans="1:14">
      <c r="B16" s="12">
        <f>+B15+1</f>
        <v>7</v>
      </c>
      <c r="D16" s="12">
        <v>110</v>
      </c>
      <c r="E16" t="s">
        <v>39</v>
      </c>
      <c r="F16" s="6">
        <v>41548</v>
      </c>
      <c r="G16" s="6">
        <v>41578</v>
      </c>
      <c r="H16">
        <v>22</v>
      </c>
      <c r="I16">
        <v>11921</v>
      </c>
      <c r="J16" s="18" t="s">
        <v>48</v>
      </c>
      <c r="K16" s="16">
        <v>4.7329999999999997E-2</v>
      </c>
      <c r="L16" s="16">
        <f>+M16*H16/100</f>
        <v>124.1286046</v>
      </c>
      <c r="M16" s="16">
        <f>+K16*I16</f>
        <v>564.22092999999995</v>
      </c>
      <c r="N16" s="16">
        <f>+M16+L16</f>
        <v>688.34953459999997</v>
      </c>
    </row>
    <row r="17" spans="2:14">
      <c r="B17" s="12">
        <f t="shared" ref="B17:B26" si="0">+B16+1</f>
        <v>8</v>
      </c>
      <c r="C17" s="31"/>
      <c r="D17" s="32" t="s">
        <v>53</v>
      </c>
      <c r="E17" s="31" t="s">
        <v>40</v>
      </c>
      <c r="F17" s="31"/>
      <c r="G17" s="31"/>
      <c r="H17" s="31"/>
      <c r="I17" s="31"/>
      <c r="J17" s="31"/>
      <c r="K17" s="31"/>
      <c r="L17" s="31"/>
      <c r="M17" s="31">
        <f>SUM(M15:M16)</f>
        <v>1285.1482900000001</v>
      </c>
      <c r="N17" s="31">
        <f>SUM(N15:N16)</f>
        <v>1567.8809138000001</v>
      </c>
    </row>
    <row r="18" spans="2:14">
      <c r="B18" s="12">
        <f t="shared" si="0"/>
        <v>9</v>
      </c>
      <c r="D18" s="12">
        <v>120</v>
      </c>
      <c r="E18" t="s">
        <v>18</v>
      </c>
      <c r="F18" s="6">
        <v>41548</v>
      </c>
      <c r="G18" s="6">
        <v>41578</v>
      </c>
      <c r="H18">
        <v>22</v>
      </c>
      <c r="I18">
        <v>37</v>
      </c>
      <c r="J18" s="18" t="s">
        <v>46</v>
      </c>
      <c r="K18" s="16">
        <v>6.2315100000000001</v>
      </c>
      <c r="L18" s="16">
        <f>+M18*H18/100</f>
        <v>50.724491400000005</v>
      </c>
      <c r="M18" s="16">
        <f>+K18*I18</f>
        <v>230.56587000000002</v>
      </c>
      <c r="N18" s="16">
        <f>+M18+L18</f>
        <v>281.29036140000005</v>
      </c>
    </row>
    <row r="19" spans="2:14">
      <c r="B19" s="12">
        <f t="shared" si="0"/>
        <v>10</v>
      </c>
      <c r="D19" s="12">
        <v>130</v>
      </c>
      <c r="E19" t="s">
        <v>20</v>
      </c>
      <c r="F19" s="6">
        <v>41548</v>
      </c>
      <c r="G19" s="6">
        <v>41578</v>
      </c>
      <c r="H19">
        <v>22</v>
      </c>
      <c r="I19">
        <v>10652</v>
      </c>
      <c r="J19" s="18" t="s">
        <v>48</v>
      </c>
      <c r="K19" s="16">
        <v>1.8849999999999999E-2</v>
      </c>
      <c r="L19" s="16">
        <f>+M19*H19/100</f>
        <v>44.173844000000003</v>
      </c>
      <c r="M19" s="16">
        <f>+K19*I19</f>
        <v>200.7902</v>
      </c>
      <c r="N19" s="16">
        <f>+M19+L19</f>
        <v>244.964044</v>
      </c>
    </row>
    <row r="20" spans="2:14">
      <c r="B20" s="12">
        <f t="shared" si="0"/>
        <v>11</v>
      </c>
      <c r="D20" s="12">
        <v>140</v>
      </c>
      <c r="E20" t="s">
        <v>23</v>
      </c>
      <c r="F20" s="6">
        <v>41548</v>
      </c>
      <c r="G20" s="6">
        <v>41578</v>
      </c>
      <c r="H20">
        <v>22</v>
      </c>
      <c r="I20">
        <v>11921</v>
      </c>
      <c r="J20" s="18" t="s">
        <v>48</v>
      </c>
      <c r="K20" s="16">
        <v>1.456E-2</v>
      </c>
      <c r="L20" s="16">
        <f>+M20*H20/100</f>
        <v>38.185347200000002</v>
      </c>
      <c r="M20" s="16">
        <f>+K20*I20</f>
        <v>173.56976</v>
      </c>
      <c r="N20" s="16">
        <f>+M20+L20</f>
        <v>211.7551072</v>
      </c>
    </row>
    <row r="21" spans="2:14">
      <c r="B21" s="12">
        <f t="shared" si="0"/>
        <v>12</v>
      </c>
      <c r="D21" s="12">
        <v>150</v>
      </c>
      <c r="E21" t="s">
        <v>41</v>
      </c>
      <c r="F21" s="6">
        <v>41548</v>
      </c>
      <c r="G21" s="6">
        <v>41578</v>
      </c>
      <c r="H21">
        <v>22</v>
      </c>
      <c r="I21">
        <v>0</v>
      </c>
      <c r="J21" s="18" t="s">
        <v>47</v>
      </c>
      <c r="K21" s="16">
        <v>8.3499999999999998E-3</v>
      </c>
      <c r="L21" s="16">
        <f>+M21*H21/100</f>
        <v>0</v>
      </c>
      <c r="M21" s="16">
        <f>+K21*I21</f>
        <v>0</v>
      </c>
      <c r="N21" s="16">
        <f>+M21+L21</f>
        <v>0</v>
      </c>
    </row>
    <row r="22" spans="2:14">
      <c r="B22" s="12">
        <f t="shared" si="0"/>
        <v>13</v>
      </c>
      <c r="D22" s="12">
        <v>160</v>
      </c>
      <c r="E22" t="s">
        <v>42</v>
      </c>
      <c r="F22" s="6">
        <v>41548</v>
      </c>
      <c r="G22" s="6">
        <v>41578</v>
      </c>
      <c r="H22">
        <v>22</v>
      </c>
      <c r="I22">
        <v>37</v>
      </c>
      <c r="J22" s="18" t="s">
        <v>46</v>
      </c>
      <c r="K22" s="16">
        <v>3.3982199999999998</v>
      </c>
      <c r="L22" s="16">
        <f>+M22*H22/100</f>
        <v>27.661510800000002</v>
      </c>
      <c r="M22" s="16">
        <f>+K22*I22</f>
        <v>125.73414</v>
      </c>
      <c r="N22" s="16">
        <f>+M22+L22</f>
        <v>153.3956508</v>
      </c>
    </row>
    <row r="23" spans="2:14">
      <c r="B23" s="12">
        <f t="shared" si="0"/>
        <v>14</v>
      </c>
      <c r="C23" s="31"/>
      <c r="D23" s="32" t="s">
        <v>52</v>
      </c>
      <c r="E23" s="31" t="s">
        <v>43</v>
      </c>
      <c r="F23" s="31"/>
      <c r="G23" s="31"/>
      <c r="H23" s="31"/>
      <c r="I23" s="31"/>
      <c r="J23" s="31"/>
      <c r="K23" s="31"/>
      <c r="L23" s="31"/>
      <c r="M23" s="31">
        <f>SUM(M18:M22)</f>
        <v>730.65997000000004</v>
      </c>
      <c r="N23" s="31">
        <f>SUM(N18:N22)</f>
        <v>891.40516339999999</v>
      </c>
    </row>
    <row r="24" spans="2:14">
      <c r="B24" s="12">
        <f t="shared" si="0"/>
        <v>15</v>
      </c>
      <c r="D24" s="12">
        <v>170</v>
      </c>
      <c r="E24" t="s">
        <v>7</v>
      </c>
      <c r="F24" s="6">
        <v>41548</v>
      </c>
      <c r="G24" s="6">
        <v>41578</v>
      </c>
      <c r="H24">
        <v>22</v>
      </c>
      <c r="I24">
        <v>22573</v>
      </c>
      <c r="J24" s="18" t="s">
        <v>48</v>
      </c>
      <c r="K24" s="16">
        <v>3.0500000000000002E-3</v>
      </c>
      <c r="L24" s="16">
        <f>+M24*H24/100</f>
        <v>15.146483</v>
      </c>
      <c r="M24" s="16">
        <f>+K24*I24</f>
        <v>68.847650000000002</v>
      </c>
      <c r="N24" s="16">
        <f>+M24+L24</f>
        <v>83.994133000000005</v>
      </c>
    </row>
    <row r="25" spans="2:14">
      <c r="B25" s="12">
        <f t="shared" si="0"/>
        <v>16</v>
      </c>
      <c r="D25" s="12">
        <v>180</v>
      </c>
      <c r="E25" t="s">
        <v>44</v>
      </c>
      <c r="F25" s="6">
        <v>41548</v>
      </c>
      <c r="G25" s="6">
        <v>41578</v>
      </c>
      <c r="H25">
        <v>22</v>
      </c>
      <c r="I25">
        <v>22573</v>
      </c>
      <c r="J25" s="18" t="s">
        <v>48</v>
      </c>
      <c r="K25" s="16">
        <v>5.0000000000000001E-4</v>
      </c>
      <c r="L25" s="16">
        <f>+M25*H25/100</f>
        <v>2.4830299999999998</v>
      </c>
      <c r="M25" s="16">
        <f>+K25*I25</f>
        <v>11.2865</v>
      </c>
      <c r="N25" s="16">
        <f>+M25+L25</f>
        <v>13.76953</v>
      </c>
    </row>
    <row r="26" spans="2:14">
      <c r="B26" s="12">
        <f t="shared" si="0"/>
        <v>17</v>
      </c>
      <c r="C26" s="31"/>
      <c r="D26" s="32" t="s">
        <v>54</v>
      </c>
      <c r="E26" s="31" t="s">
        <v>45</v>
      </c>
      <c r="F26" s="31"/>
      <c r="G26" s="31"/>
      <c r="H26" s="31"/>
      <c r="I26" s="31"/>
      <c r="J26" s="31"/>
      <c r="K26" s="31"/>
      <c r="L26" s="31"/>
      <c r="M26" s="31">
        <f>SUM(M24:M25)</f>
        <v>80.134150000000005</v>
      </c>
      <c r="N26" s="31">
        <f>SUM(N24:N25)</f>
        <v>97.763663000000008</v>
      </c>
    </row>
    <row r="27" spans="2:14" ht="15" thickBot="1">
      <c r="F27" s="6"/>
      <c r="G27" s="6"/>
    </row>
    <row r="28" spans="2:14">
      <c r="F28" s="6"/>
      <c r="G28" s="6"/>
      <c r="L28" s="23" t="s">
        <v>49</v>
      </c>
      <c r="M28" s="24"/>
      <c r="N28" s="25">
        <f>+SUM(M17,M23,M26)</f>
        <v>2095.9424100000001</v>
      </c>
    </row>
    <row r="29" spans="2:14">
      <c r="F29" s="6"/>
      <c r="G29" s="6"/>
      <c r="L29" s="4" t="s">
        <v>50</v>
      </c>
      <c r="M29" s="4"/>
      <c r="N29" s="5">
        <f>+SUM(L15:L25)</f>
        <v>461.10733019999998</v>
      </c>
    </row>
    <row r="30" spans="2:14" ht="15" thickBot="1">
      <c r="D30" s="12"/>
      <c r="G30" s="6"/>
      <c r="L30" s="35" t="s">
        <v>51</v>
      </c>
      <c r="M30" s="35"/>
      <c r="N30" s="36">
        <f>+N29+N28</f>
        <v>2557.0497402000001</v>
      </c>
    </row>
    <row r="31" spans="2:14">
      <c r="D31" s="12"/>
      <c r="G31" s="6"/>
      <c r="L31" s="8"/>
      <c r="M31" s="8"/>
      <c r="N31" s="9"/>
    </row>
    <row r="32" spans="2:14">
      <c r="B32" s="20" t="s">
        <v>33</v>
      </c>
      <c r="D32" s="20"/>
      <c r="G32" s="6"/>
    </row>
    <row r="33" spans="2:8">
      <c r="B33" s="11" t="s">
        <v>35</v>
      </c>
      <c r="D33" s="20"/>
      <c r="G33" s="6"/>
    </row>
    <row r="34" spans="2:8">
      <c r="B34" s="11" t="s">
        <v>11</v>
      </c>
      <c r="D34" s="11"/>
      <c r="E34" s="11">
        <v>45201771</v>
      </c>
      <c r="G34" s="6"/>
    </row>
    <row r="35" spans="2:8">
      <c r="B35" s="10" t="s">
        <v>6</v>
      </c>
      <c r="C35" s="10" t="s">
        <v>8</v>
      </c>
      <c r="D35" s="2" t="s">
        <v>0</v>
      </c>
      <c r="E35" s="2" t="s">
        <v>10</v>
      </c>
      <c r="F35" s="2" t="s">
        <v>12</v>
      </c>
      <c r="G35" s="2" t="s">
        <v>13</v>
      </c>
      <c r="H35" s="2" t="s">
        <v>1</v>
      </c>
    </row>
    <row r="36" spans="2:8">
      <c r="B36" s="12">
        <v>1</v>
      </c>
      <c r="C36" s="12">
        <v>0</v>
      </c>
      <c r="D36" s="1" t="s">
        <v>19</v>
      </c>
      <c r="E36" t="s">
        <v>18</v>
      </c>
      <c r="F36" s="6">
        <v>41548</v>
      </c>
      <c r="G36" s="6">
        <v>41578</v>
      </c>
      <c r="H36">
        <v>37</v>
      </c>
    </row>
    <row r="37" spans="2:8">
      <c r="B37" s="12">
        <v>2</v>
      </c>
      <c r="C37" s="12">
        <v>0</v>
      </c>
      <c r="D37" s="1" t="s">
        <v>21</v>
      </c>
      <c r="E37" t="s">
        <v>20</v>
      </c>
      <c r="F37" s="6">
        <v>41548</v>
      </c>
      <c r="G37" s="6">
        <v>41578</v>
      </c>
      <c r="H37">
        <v>10652</v>
      </c>
    </row>
    <row r="38" spans="2:8">
      <c r="B38" s="12">
        <v>3</v>
      </c>
      <c r="C38" s="13">
        <v>1</v>
      </c>
      <c r="D38" s="14" t="s">
        <v>28</v>
      </c>
      <c r="E38" s="14" t="s">
        <v>17</v>
      </c>
      <c r="F38" s="15"/>
      <c r="G38" s="15"/>
      <c r="H38" s="14">
        <v>1</v>
      </c>
    </row>
    <row r="39" spans="2:8">
      <c r="B39" s="12">
        <v>4</v>
      </c>
      <c r="C39" s="13">
        <v>1</v>
      </c>
      <c r="D39" s="14" t="s">
        <v>29</v>
      </c>
      <c r="E39" s="14" t="s">
        <v>31</v>
      </c>
      <c r="F39" s="15"/>
      <c r="G39" s="15"/>
      <c r="H39" s="14">
        <v>333593</v>
      </c>
    </row>
    <row r="40" spans="2:8">
      <c r="B40" s="12">
        <v>5</v>
      </c>
      <c r="C40" s="13">
        <v>1</v>
      </c>
      <c r="D40" s="14" t="s">
        <v>30</v>
      </c>
      <c r="E40" s="14" t="s">
        <v>32</v>
      </c>
      <c r="F40" s="15"/>
      <c r="G40" s="15"/>
      <c r="H40" s="14">
        <v>344245</v>
      </c>
    </row>
    <row r="41" spans="2:8">
      <c r="B41" s="12">
        <v>6</v>
      </c>
      <c r="C41" s="12">
        <v>0</v>
      </c>
      <c r="D41" s="1" t="s">
        <v>22</v>
      </c>
      <c r="E41" t="s">
        <v>23</v>
      </c>
      <c r="F41" s="6">
        <v>41548</v>
      </c>
      <c r="G41" s="6">
        <v>41578</v>
      </c>
      <c r="H41">
        <v>11921</v>
      </c>
    </row>
    <row r="42" spans="2:8">
      <c r="B42" s="12">
        <v>7</v>
      </c>
      <c r="C42" s="13">
        <v>1</v>
      </c>
      <c r="D42" s="14" t="s">
        <v>28</v>
      </c>
      <c r="E42" s="14" t="s">
        <v>17</v>
      </c>
      <c r="F42" s="15"/>
      <c r="G42" s="15"/>
      <c r="H42" s="14">
        <v>1</v>
      </c>
    </row>
    <row r="43" spans="2:8">
      <c r="B43" s="12">
        <v>8</v>
      </c>
      <c r="C43" s="13">
        <v>1</v>
      </c>
      <c r="D43" s="14" t="s">
        <v>29</v>
      </c>
      <c r="E43" s="14" t="s">
        <v>31</v>
      </c>
      <c r="F43" s="15"/>
      <c r="G43" s="15"/>
      <c r="H43" s="14">
        <v>393087</v>
      </c>
    </row>
    <row r="44" spans="2:8">
      <c r="B44" s="12">
        <v>9</v>
      </c>
      <c r="C44" s="13">
        <v>1</v>
      </c>
      <c r="D44" s="14" t="s">
        <v>30</v>
      </c>
      <c r="E44" s="14" t="s">
        <v>32</v>
      </c>
      <c r="F44" s="15"/>
      <c r="G44" s="15"/>
      <c r="H44" s="14">
        <v>405008</v>
      </c>
    </row>
    <row r="45" spans="2:8">
      <c r="B45" s="12">
        <v>10</v>
      </c>
      <c r="C45" s="12">
        <v>0</v>
      </c>
      <c r="D45" s="1" t="s">
        <v>24</v>
      </c>
      <c r="E45" t="s">
        <v>25</v>
      </c>
      <c r="F45" s="6">
        <v>41548</v>
      </c>
      <c r="G45" s="6">
        <v>41578</v>
      </c>
      <c r="H45">
        <v>906</v>
      </c>
    </row>
    <row r="46" spans="2:8">
      <c r="B46" s="12">
        <v>11</v>
      </c>
      <c r="C46" s="13">
        <v>1</v>
      </c>
      <c r="D46" s="14" t="s">
        <v>28</v>
      </c>
      <c r="E46" s="14" t="s">
        <v>17</v>
      </c>
      <c r="F46" s="15"/>
      <c r="G46" s="15"/>
      <c r="H46" s="14">
        <v>1</v>
      </c>
    </row>
    <row r="47" spans="2:8">
      <c r="B47" s="12">
        <v>12</v>
      </c>
      <c r="C47" s="13">
        <v>1</v>
      </c>
      <c r="D47" s="14" t="s">
        <v>29</v>
      </c>
      <c r="E47" s="14" t="s">
        <v>31</v>
      </c>
      <c r="F47" s="15"/>
      <c r="G47" s="15"/>
      <c r="H47" s="14">
        <v>35967</v>
      </c>
    </row>
    <row r="48" spans="2:8">
      <c r="B48" s="12">
        <v>13</v>
      </c>
      <c r="C48" s="13">
        <v>1</v>
      </c>
      <c r="D48" s="14" t="s">
        <v>30</v>
      </c>
      <c r="E48" s="14" t="s">
        <v>32</v>
      </c>
      <c r="F48" s="15"/>
      <c r="G48" s="15"/>
      <c r="H48" s="14">
        <v>36873</v>
      </c>
    </row>
    <row r="49" spans="2:14">
      <c r="B49" s="12">
        <v>14</v>
      </c>
      <c r="C49" s="12">
        <v>0</v>
      </c>
      <c r="D49" s="1" t="s">
        <v>26</v>
      </c>
      <c r="E49" t="s">
        <v>27</v>
      </c>
      <c r="F49" s="6">
        <v>41548</v>
      </c>
      <c r="G49" s="6">
        <v>41578</v>
      </c>
      <c r="H49">
        <v>990</v>
      </c>
    </row>
    <row r="50" spans="2:14">
      <c r="B50" s="12">
        <v>15</v>
      </c>
      <c r="C50" s="12">
        <v>1</v>
      </c>
      <c r="D50" s="14" t="s">
        <v>28</v>
      </c>
      <c r="E50" s="14" t="s">
        <v>17</v>
      </c>
      <c r="F50" s="15"/>
      <c r="G50" s="15"/>
      <c r="H50" s="14">
        <v>1</v>
      </c>
    </row>
    <row r="51" spans="2:14">
      <c r="B51" s="12">
        <v>16</v>
      </c>
      <c r="C51" s="12">
        <v>1</v>
      </c>
      <c r="D51" s="14" t="s">
        <v>29</v>
      </c>
      <c r="E51" s="14" t="s">
        <v>31</v>
      </c>
      <c r="F51" s="15"/>
      <c r="G51" s="15"/>
      <c r="H51" s="14">
        <v>43646</v>
      </c>
    </row>
    <row r="52" spans="2:14">
      <c r="B52" s="12">
        <v>17</v>
      </c>
      <c r="C52" s="12">
        <v>1</v>
      </c>
      <c r="D52" s="14" t="s">
        <v>30</v>
      </c>
      <c r="E52" s="14" t="s">
        <v>32</v>
      </c>
      <c r="F52" s="15"/>
      <c r="G52" s="15"/>
      <c r="H52" s="14">
        <v>44636</v>
      </c>
    </row>
    <row r="53" spans="2:14" ht="28.8">
      <c r="B53" s="10" t="s">
        <v>6</v>
      </c>
      <c r="C53" s="10" t="s">
        <v>8</v>
      </c>
      <c r="D53" s="10" t="s">
        <v>0</v>
      </c>
      <c r="E53" s="2" t="s">
        <v>36</v>
      </c>
      <c r="F53" s="2" t="s">
        <v>12</v>
      </c>
      <c r="G53" s="2" t="s">
        <v>13</v>
      </c>
      <c r="H53" s="2" t="s">
        <v>37</v>
      </c>
      <c r="I53" s="2" t="s">
        <v>1</v>
      </c>
      <c r="J53" s="17" t="s">
        <v>2</v>
      </c>
      <c r="K53" s="19" t="s">
        <v>3</v>
      </c>
      <c r="L53" s="7" t="s">
        <v>5</v>
      </c>
      <c r="M53" s="3" t="s">
        <v>4</v>
      </c>
      <c r="N53" s="7" t="s">
        <v>9</v>
      </c>
    </row>
    <row r="54" spans="2:14">
      <c r="B54" s="12">
        <v>18</v>
      </c>
      <c r="C54" s="12">
        <v>0</v>
      </c>
      <c r="D54" s="12">
        <v>100</v>
      </c>
      <c r="E54" t="s">
        <v>38</v>
      </c>
      <c r="F54" s="6">
        <v>41548</v>
      </c>
      <c r="G54" s="6">
        <v>41578</v>
      </c>
      <c r="H54">
        <v>22</v>
      </c>
      <c r="I54">
        <v>10652</v>
      </c>
      <c r="J54" s="18" t="s">
        <v>48</v>
      </c>
      <c r="K54" s="21">
        <v>6.7680000000000004E-2</v>
      </c>
      <c r="L54" s="21">
        <f>+M54*H54/100</f>
        <v>158.60401920000001</v>
      </c>
      <c r="M54" s="21">
        <f>+K54*I54</f>
        <v>720.92736000000002</v>
      </c>
      <c r="N54" s="21">
        <f>+M54+L54</f>
        <v>879.53137920000006</v>
      </c>
    </row>
    <row r="55" spans="2:14">
      <c r="B55" s="12">
        <f>+B54+1</f>
        <v>19</v>
      </c>
      <c r="C55" s="12">
        <v>0</v>
      </c>
      <c r="D55" s="12">
        <v>110</v>
      </c>
      <c r="E55" t="s">
        <v>39</v>
      </c>
      <c r="F55" s="6">
        <v>41548</v>
      </c>
      <c r="G55" s="6">
        <v>41578</v>
      </c>
      <c r="H55">
        <v>22</v>
      </c>
      <c r="I55">
        <v>11921</v>
      </c>
      <c r="J55" s="18" t="s">
        <v>48</v>
      </c>
      <c r="K55" s="21">
        <v>4.7329999999999997E-2</v>
      </c>
      <c r="L55" s="21">
        <f>+M55*H55/100</f>
        <v>124.1286046</v>
      </c>
      <c r="M55" s="21">
        <f>+K55*I55</f>
        <v>564.22092999999995</v>
      </c>
      <c r="N55" s="21">
        <f>+M55+L55</f>
        <v>688.34953459999997</v>
      </c>
    </row>
    <row r="56" spans="2:14" ht="21.75" customHeight="1">
      <c r="B56" s="12">
        <f t="shared" ref="B56:B65" si="1">+B55+1</f>
        <v>20</v>
      </c>
      <c r="C56" s="12">
        <v>1</v>
      </c>
      <c r="D56" s="32" t="s">
        <v>53</v>
      </c>
      <c r="E56" s="31" t="s">
        <v>40</v>
      </c>
      <c r="F56" s="31"/>
      <c r="G56" s="31"/>
      <c r="H56" s="31"/>
      <c r="I56" s="31"/>
      <c r="J56" s="31"/>
      <c r="K56" s="33"/>
      <c r="L56" s="33"/>
      <c r="M56" s="33">
        <f>SUM(M54:M55)</f>
        <v>1285.1482900000001</v>
      </c>
      <c r="N56" s="33">
        <f>SUM(N54:N55)</f>
        <v>1567.8809138000001</v>
      </c>
    </row>
    <row r="57" spans="2:14" ht="18" customHeight="1">
      <c r="B57" s="12">
        <f t="shared" si="1"/>
        <v>21</v>
      </c>
      <c r="C57" s="12">
        <v>0</v>
      </c>
      <c r="D57" s="12">
        <v>120</v>
      </c>
      <c r="E57" t="s">
        <v>18</v>
      </c>
      <c r="F57" s="6">
        <v>41548</v>
      </c>
      <c r="G57" s="6">
        <v>41578</v>
      </c>
      <c r="H57">
        <v>22</v>
      </c>
      <c r="I57">
        <v>37</v>
      </c>
      <c r="J57" s="18" t="s">
        <v>46</v>
      </c>
      <c r="K57" s="21">
        <v>6.2315100000000001</v>
      </c>
      <c r="L57" s="21">
        <f>+M57*H57/100</f>
        <v>50.724491400000005</v>
      </c>
      <c r="M57" s="21">
        <f>+K57*I57</f>
        <v>230.56587000000002</v>
      </c>
      <c r="N57" s="21">
        <f>+M57+L57</f>
        <v>281.29036140000005</v>
      </c>
    </row>
    <row r="58" spans="2:14" ht="16.5" customHeight="1">
      <c r="B58" s="12">
        <f t="shared" si="1"/>
        <v>22</v>
      </c>
      <c r="C58" s="12">
        <v>0</v>
      </c>
      <c r="D58" s="12">
        <v>130</v>
      </c>
      <c r="E58" t="s">
        <v>20</v>
      </c>
      <c r="F58" s="6">
        <v>41548</v>
      </c>
      <c r="G58" s="6">
        <v>41578</v>
      </c>
      <c r="H58">
        <v>22</v>
      </c>
      <c r="I58">
        <v>10652</v>
      </c>
      <c r="J58" s="18" t="s">
        <v>48</v>
      </c>
      <c r="K58" s="21">
        <v>1.8849999999999999E-2</v>
      </c>
      <c r="L58" s="21">
        <f>+M58*H58/100</f>
        <v>44.173844000000003</v>
      </c>
      <c r="M58" s="21">
        <f>+K58*I58</f>
        <v>200.7902</v>
      </c>
      <c r="N58" s="21">
        <f>+M58+L58</f>
        <v>244.964044</v>
      </c>
    </row>
    <row r="59" spans="2:14" ht="18" customHeight="1">
      <c r="B59" s="12">
        <f t="shared" si="1"/>
        <v>23</v>
      </c>
      <c r="C59" s="12">
        <v>0</v>
      </c>
      <c r="D59" s="12">
        <v>140</v>
      </c>
      <c r="E59" t="s">
        <v>23</v>
      </c>
      <c r="F59" s="6">
        <v>41548</v>
      </c>
      <c r="G59" s="6">
        <v>41578</v>
      </c>
      <c r="H59">
        <v>22</v>
      </c>
      <c r="I59">
        <v>11921</v>
      </c>
      <c r="J59" s="18" t="s">
        <v>48</v>
      </c>
      <c r="K59" s="21">
        <v>1.456E-2</v>
      </c>
      <c r="L59" s="21">
        <f>+M59*H59/100</f>
        <v>38.185347200000002</v>
      </c>
      <c r="M59" s="21">
        <f>+K59*I59</f>
        <v>173.56976</v>
      </c>
      <c r="N59" s="21">
        <f>+M59+L59</f>
        <v>211.7551072</v>
      </c>
    </row>
    <row r="60" spans="2:14">
      <c r="B60" s="12">
        <f t="shared" si="1"/>
        <v>24</v>
      </c>
      <c r="C60" s="12">
        <v>0</v>
      </c>
      <c r="D60" s="12">
        <v>150</v>
      </c>
      <c r="E60" t="s">
        <v>41</v>
      </c>
      <c r="F60" s="6">
        <v>41548</v>
      </c>
      <c r="G60" s="6">
        <v>41578</v>
      </c>
      <c r="H60">
        <v>22</v>
      </c>
      <c r="I60">
        <v>0</v>
      </c>
      <c r="J60" s="18" t="s">
        <v>47</v>
      </c>
      <c r="K60" s="21">
        <v>8.3499999999999998E-3</v>
      </c>
      <c r="L60" s="21">
        <f>+M60*H60/100</f>
        <v>0</v>
      </c>
      <c r="M60" s="21">
        <f>+K60*I60</f>
        <v>0</v>
      </c>
      <c r="N60" s="21">
        <f>+M60+L60</f>
        <v>0</v>
      </c>
    </row>
    <row r="61" spans="2:14">
      <c r="B61" s="12">
        <f t="shared" si="1"/>
        <v>25</v>
      </c>
      <c r="C61" s="12">
        <v>0</v>
      </c>
      <c r="D61" s="12">
        <v>160</v>
      </c>
      <c r="E61" t="s">
        <v>42</v>
      </c>
      <c r="F61" s="6">
        <v>41548</v>
      </c>
      <c r="G61" s="6">
        <v>41578</v>
      </c>
      <c r="H61">
        <v>22</v>
      </c>
      <c r="I61">
        <v>37</v>
      </c>
      <c r="J61" s="18" t="s">
        <v>46</v>
      </c>
      <c r="K61" s="21">
        <v>3.3982199999999998</v>
      </c>
      <c r="L61" s="21">
        <f>+M61*H61/100</f>
        <v>27.661510800000002</v>
      </c>
      <c r="M61" s="21">
        <f>+K61*I61</f>
        <v>125.73414</v>
      </c>
      <c r="N61" s="21">
        <f>+M61+L61</f>
        <v>153.3956508</v>
      </c>
    </row>
    <row r="62" spans="2:14">
      <c r="B62" s="12">
        <f t="shared" si="1"/>
        <v>26</v>
      </c>
      <c r="C62" s="12">
        <v>1</v>
      </c>
      <c r="D62" s="32" t="s">
        <v>52</v>
      </c>
      <c r="E62" s="31" t="s">
        <v>43</v>
      </c>
      <c r="F62" s="31"/>
      <c r="G62" s="31"/>
      <c r="H62" s="31"/>
      <c r="I62" s="31"/>
      <c r="J62" s="31"/>
      <c r="K62" s="33"/>
      <c r="L62" s="33"/>
      <c r="M62" s="33">
        <f>SUM(M57:M61)</f>
        <v>730.65997000000004</v>
      </c>
      <c r="N62" s="33">
        <f>SUM(N57:N61)</f>
        <v>891.40516339999999</v>
      </c>
    </row>
    <row r="63" spans="2:14">
      <c r="B63" s="12">
        <f t="shared" si="1"/>
        <v>27</v>
      </c>
      <c r="C63" s="12">
        <v>0</v>
      </c>
      <c r="D63" s="12">
        <v>170</v>
      </c>
      <c r="E63" t="s">
        <v>7</v>
      </c>
      <c r="F63" s="6">
        <v>41548</v>
      </c>
      <c r="G63" s="6">
        <v>41578</v>
      </c>
      <c r="H63">
        <v>22</v>
      </c>
      <c r="I63">
        <v>22573</v>
      </c>
      <c r="J63" s="18" t="s">
        <v>48</v>
      </c>
      <c r="K63" s="21">
        <v>3.0500000000000002E-3</v>
      </c>
      <c r="L63" s="21">
        <f>+M63*H63/100</f>
        <v>15.146483</v>
      </c>
      <c r="M63" s="21">
        <f>+K63*I63</f>
        <v>68.847650000000002</v>
      </c>
      <c r="N63" s="21">
        <f>+M63+L63</f>
        <v>83.994133000000005</v>
      </c>
    </row>
    <row r="64" spans="2:14">
      <c r="B64" s="12">
        <f t="shared" si="1"/>
        <v>28</v>
      </c>
      <c r="C64" s="12">
        <v>0</v>
      </c>
      <c r="D64" s="12">
        <v>180</v>
      </c>
      <c r="E64" t="s">
        <v>44</v>
      </c>
      <c r="F64" s="6">
        <v>41548</v>
      </c>
      <c r="G64" s="6">
        <v>41578</v>
      </c>
      <c r="H64">
        <v>22</v>
      </c>
      <c r="I64">
        <v>22573</v>
      </c>
      <c r="J64" s="18" t="s">
        <v>48</v>
      </c>
      <c r="K64" s="21">
        <v>5.0000000000000001E-4</v>
      </c>
      <c r="L64" s="21">
        <f>+M64*H64/100</f>
        <v>2.4830299999999998</v>
      </c>
      <c r="M64" s="21">
        <f>+K64*I64</f>
        <v>11.2865</v>
      </c>
      <c r="N64" s="21">
        <f>+M64+L64</f>
        <v>13.76953</v>
      </c>
    </row>
    <row r="65" spans="2:14">
      <c r="B65" s="12">
        <f t="shared" si="1"/>
        <v>29</v>
      </c>
      <c r="C65" s="12">
        <v>1</v>
      </c>
      <c r="D65" s="32" t="s">
        <v>54</v>
      </c>
      <c r="E65" s="31" t="s">
        <v>45</v>
      </c>
      <c r="F65" s="31"/>
      <c r="G65" s="31"/>
      <c r="H65" s="31"/>
      <c r="I65" s="31"/>
      <c r="J65" s="31"/>
      <c r="K65" s="33"/>
      <c r="L65" s="33"/>
      <c r="M65" s="33">
        <f>SUM(M63:M64)</f>
        <v>80.134150000000005</v>
      </c>
      <c r="N65" s="33">
        <f>SUM(N63:N64)</f>
        <v>97.763663000000008</v>
      </c>
    </row>
    <row r="66" spans="2:14" ht="15" thickBot="1">
      <c r="F66" s="6"/>
      <c r="G66" s="6"/>
    </row>
    <row r="67" spans="2:14">
      <c r="B67"/>
      <c r="C67"/>
      <c r="J67" s="22"/>
      <c r="K67" s="37" t="s">
        <v>49</v>
      </c>
      <c r="L67" s="24"/>
      <c r="M67" s="25">
        <f>+SUM(M65,M62,M56)</f>
        <v>2095.9424100000001</v>
      </c>
      <c r="N67" s="26"/>
    </row>
    <row r="68" spans="2:14">
      <c r="B68"/>
      <c r="C68"/>
      <c r="J68" s="27"/>
      <c r="K68" s="38" t="s">
        <v>50</v>
      </c>
      <c r="L68" s="4"/>
      <c r="M68" s="5">
        <f>+SUM(L54:L64)</f>
        <v>461.10733019999998</v>
      </c>
      <c r="N68" s="28"/>
    </row>
    <row r="69" spans="2:14" ht="15" thickBot="1">
      <c r="B69"/>
      <c r="C69"/>
      <c r="J69" s="29"/>
      <c r="K69" s="35" t="s">
        <v>51</v>
      </c>
      <c r="L69" s="35"/>
      <c r="M69" s="36">
        <f>+M68+M67</f>
        <v>2557.0497402000001</v>
      </c>
      <c r="N69" s="30"/>
    </row>
    <row r="70" spans="2:14">
      <c r="B70"/>
      <c r="C70"/>
    </row>
    <row r="71" spans="2:14">
      <c r="B71"/>
      <c r="C71"/>
    </row>
    <row r="72" spans="2:14">
      <c r="B72"/>
      <c r="C72"/>
    </row>
    <row r="73" spans="2:14">
      <c r="B73"/>
      <c r="C73"/>
    </row>
    <row r="74" spans="2:14">
      <c r="B74"/>
      <c r="C74"/>
    </row>
    <row r="75" spans="2:14">
      <c r="B75"/>
      <c r="C75"/>
    </row>
    <row r="76" spans="2:14">
      <c r="B76"/>
      <c r="C76"/>
    </row>
    <row r="77" spans="2:14">
      <c r="B77"/>
      <c r="C77"/>
    </row>
    <row r="78" spans="2:14">
      <c r="B78"/>
      <c r="C78"/>
    </row>
    <row r="79" spans="2:14">
      <c r="B79"/>
      <c r="C79"/>
    </row>
    <row r="80" spans="2:14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7"/>
  <sheetViews>
    <sheetView zoomScale="130" zoomScaleNormal="130" workbookViewId="0">
      <selection activeCell="J12" sqref="J12"/>
    </sheetView>
  </sheetViews>
  <sheetFormatPr defaultRowHeight="14.4"/>
  <cols>
    <col min="2" max="2" width="4.6640625" customWidth="1"/>
    <col min="3" max="3" width="7.5546875" customWidth="1"/>
    <col min="5" max="5" width="22.33203125" customWidth="1"/>
    <col min="6" max="6" width="10.6640625" customWidth="1"/>
    <col min="7" max="7" width="13" customWidth="1"/>
    <col min="11" max="11" width="10.44140625" customWidth="1"/>
  </cols>
  <sheetData>
    <row r="2" spans="2:12">
      <c r="C2" s="1" t="s">
        <v>11</v>
      </c>
      <c r="D2" s="1"/>
      <c r="E2" s="11">
        <v>45201771</v>
      </c>
    </row>
    <row r="3" spans="2:12" ht="28.8">
      <c r="C3" s="2" t="s">
        <v>6</v>
      </c>
      <c r="D3" s="2" t="s">
        <v>0</v>
      </c>
      <c r="E3" s="2" t="s">
        <v>10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</v>
      </c>
    </row>
    <row r="4" spans="2:12">
      <c r="C4">
        <v>1</v>
      </c>
      <c r="D4" t="s">
        <v>19</v>
      </c>
      <c r="E4" t="s">
        <v>18</v>
      </c>
      <c r="F4" s="6">
        <v>41548</v>
      </c>
      <c r="G4" s="6">
        <v>41578</v>
      </c>
      <c r="H4">
        <v>0</v>
      </c>
      <c r="I4">
        <v>0</v>
      </c>
      <c r="J4">
        <v>37</v>
      </c>
      <c r="K4">
        <v>0</v>
      </c>
      <c r="L4">
        <v>37</v>
      </c>
    </row>
    <row r="5" spans="2:12">
      <c r="C5">
        <v>2</v>
      </c>
      <c r="D5" t="s">
        <v>21</v>
      </c>
      <c r="E5" t="s">
        <v>20</v>
      </c>
      <c r="F5" s="6">
        <v>41548</v>
      </c>
      <c r="G5" s="6">
        <v>41578</v>
      </c>
      <c r="H5">
        <v>333593</v>
      </c>
      <c r="I5">
        <v>344245</v>
      </c>
      <c r="J5">
        <v>10652</v>
      </c>
      <c r="K5">
        <v>1</v>
      </c>
      <c r="L5">
        <v>10652</v>
      </c>
    </row>
    <row r="6" spans="2:12">
      <c r="C6">
        <v>3</v>
      </c>
      <c r="D6" t="s">
        <v>22</v>
      </c>
      <c r="E6" t="s">
        <v>23</v>
      </c>
      <c r="F6" s="6">
        <v>41548</v>
      </c>
      <c r="G6" s="6">
        <v>41578</v>
      </c>
      <c r="H6">
        <v>393087</v>
      </c>
      <c r="I6">
        <v>405008</v>
      </c>
      <c r="J6">
        <v>11921</v>
      </c>
      <c r="K6">
        <v>1</v>
      </c>
      <c r="L6">
        <v>11921</v>
      </c>
    </row>
    <row r="7" spans="2:12">
      <c r="C7">
        <v>4</v>
      </c>
      <c r="D7" t="s">
        <v>24</v>
      </c>
      <c r="E7" t="s">
        <v>25</v>
      </c>
      <c r="F7" s="6">
        <v>41548</v>
      </c>
      <c r="G7" s="6">
        <v>41578</v>
      </c>
      <c r="H7">
        <v>35967</v>
      </c>
      <c r="I7">
        <v>36873</v>
      </c>
      <c r="J7">
        <v>906</v>
      </c>
      <c r="K7">
        <v>1</v>
      </c>
      <c r="L7">
        <v>906</v>
      </c>
    </row>
    <row r="8" spans="2:12">
      <c r="C8">
        <v>5</v>
      </c>
      <c r="D8" t="s">
        <v>26</v>
      </c>
      <c r="E8" t="s">
        <v>27</v>
      </c>
      <c r="F8" s="6">
        <v>41548</v>
      </c>
      <c r="G8" s="6">
        <v>41578</v>
      </c>
      <c r="H8">
        <v>43646</v>
      </c>
      <c r="I8">
        <v>44636</v>
      </c>
      <c r="J8">
        <v>990</v>
      </c>
      <c r="K8">
        <v>1</v>
      </c>
      <c r="L8">
        <v>990</v>
      </c>
    </row>
    <row r="9" spans="2:12">
      <c r="F9" s="6"/>
      <c r="G9" s="6"/>
    </row>
    <row r="10" spans="2:12">
      <c r="F10" s="6"/>
      <c r="G10" s="6"/>
    </row>
    <row r="11" spans="2:12">
      <c r="F11" s="6"/>
      <c r="G11" s="6"/>
    </row>
    <row r="12" spans="2:12">
      <c r="B12" s="2" t="s">
        <v>6</v>
      </c>
      <c r="C12" s="2" t="s">
        <v>8</v>
      </c>
      <c r="D12" s="2" t="s">
        <v>0</v>
      </c>
      <c r="E12" s="2" t="s">
        <v>10</v>
      </c>
      <c r="F12" s="2" t="s">
        <v>12</v>
      </c>
      <c r="G12" s="2" t="s">
        <v>13</v>
      </c>
      <c r="H12" s="2" t="s">
        <v>1</v>
      </c>
    </row>
    <row r="13" spans="2:12">
      <c r="B13" s="12">
        <v>1</v>
      </c>
      <c r="C13" s="12">
        <v>0</v>
      </c>
      <c r="D13" t="s">
        <v>21</v>
      </c>
      <c r="E13" t="s">
        <v>20</v>
      </c>
      <c r="F13" s="6">
        <v>41548</v>
      </c>
      <c r="G13" s="6">
        <v>41578</v>
      </c>
      <c r="H13">
        <v>10652</v>
      </c>
    </row>
    <row r="14" spans="2:12">
      <c r="B14" s="12">
        <v>2</v>
      </c>
      <c r="C14" s="12">
        <v>1</v>
      </c>
      <c r="D14" t="s">
        <v>28</v>
      </c>
      <c r="E14" t="s">
        <v>17</v>
      </c>
      <c r="F14" s="6"/>
      <c r="G14" s="6"/>
      <c r="H14">
        <v>1</v>
      </c>
    </row>
    <row r="15" spans="2:12">
      <c r="B15" s="12">
        <v>3</v>
      </c>
      <c r="C15" s="12">
        <v>1</v>
      </c>
      <c r="D15" t="s">
        <v>29</v>
      </c>
      <c r="E15" t="s">
        <v>31</v>
      </c>
      <c r="F15" s="6"/>
      <c r="G15" s="6"/>
      <c r="H15">
        <v>333593</v>
      </c>
    </row>
    <row r="16" spans="2:12">
      <c r="B16" s="12">
        <v>4</v>
      </c>
      <c r="C16" s="12">
        <v>1</v>
      </c>
      <c r="D16" t="s">
        <v>30</v>
      </c>
      <c r="E16" t="s">
        <v>32</v>
      </c>
      <c r="F16" s="6"/>
      <c r="G16" s="6"/>
      <c r="H16">
        <v>344245</v>
      </c>
    </row>
    <row r="17" spans="6:7">
      <c r="F17" s="6"/>
      <c r="G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Energenti</vt:lpstr>
      <vt:lpstr>Prikaz transponiranja</vt:lpstr>
      <vt:lpstr>DDV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2014-04-15T20:53:15Z</dcterms:modified>
</cp:coreProperties>
</file>